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<sst xmlns="http://schemas.openxmlformats.org/spreadsheetml/2006/main" count="21" uniqueCount="21">
  <si>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IMPORT CALCULATOR</t>
  </si>
  <si>
    <t>Vásárolt árú értéke(USD):</t>
  </si>
  <si>
    <t>Szállítás Kína :</t>
  </si>
  <si>
    <t>Szállítás Eu :</t>
  </si>
  <si>
    <t>Kínai költségek:</t>
  </si>
  <si>
    <t>Vámkezelés :</t>
  </si>
  <si>
    <t xml:space="preserve"> </t>
  </si>
  <si>
    <t>VÁM :</t>
  </si>
  <si>
    <t xml:space="preserve">Szállítási biztosítás: </t>
  </si>
  <si>
    <t>Kínai Inspection:</t>
  </si>
  <si>
    <t>Közreműködési jutalék :</t>
  </si>
  <si>
    <t>Árfolyam HUF / USD:</t>
  </si>
  <si>
    <t xml:space="preserve">IMPORT KÖLTSÉGEK : </t>
  </si>
  <si>
    <t>Nettó Beszerzés összesen:</t>
  </si>
  <si>
    <t>Tengeri, Vasúti, Légiszállítás :</t>
  </si>
  <si>
    <t>SPIRITUAL IMPEX KFT</t>
  </si>
  <si>
    <t>H-1191 Budapest, Hamvas u. 7-9</t>
  </si>
  <si>
    <t>www.importmegoldasok.hu</t>
  </si>
  <si>
    <t>06-70-948-3003</t>
  </si>
  <si>
    <t>06-30-164-1894</t>
  </si>
  <si>
    <t>info@importmegoldasok.hu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</si>
</sst>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_-* #,##0.00\ [$€-1]_-;\-* #,##0.00\ [$€-1]_-;_-* &quot;-&quot;??\ [$€-1]_-;_-@_-"/>
    <numFmt numFmtId="171" formatCode="_-[$$-409]* #,##0.00_ ;_-[$$-409]* \-#,##0.00\ ;_-[$$-409]* &quot;-&quot;??_ ;_-@_ "/>
    <numFmt numFmtId="172" formatCode="0.0000000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  <numFmt numFmtId="175" formatCode="_-* #,##0.000\ &quot;Ft&quot;_-;\-* #,##0.000\ &quot;Ft&quot;_-;_-* &quot;-&quot;??\ &quot;Ft&quot;_-;_-@_-"/>
    <numFmt numFmtId="176" formatCode="[$$-1004]#,##0.00"/>
    <numFmt numFmtId="177" formatCode="[$¥-804]#,##0.00"/>
    <numFmt numFmtId="178" formatCode="0.000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  <numFmt numFmtId="183" formatCode="0.000%"/>
    <numFmt numFmtId="184" formatCode="_-* #,##0.00\ [$Ft-40E]_-;\-* #,##0.00\ [$Ft-40E]_-;_-* &quot;-&quot;??\ [$Ft-40E]_-;_-@_-"/>
    <numFmt numFmtId="185" formatCode="#,##0.00_ ;\-#,##0.00\ "/>
    <numFmt numFmtId="186" formatCode="_-[$$-409]* #,##0.000_ ;_-[$$-409]* \-#,##0.000\ ;_-[$$-409]* &quot;-&quot;??_ ;_-@_ "/>
    <numFmt numFmtId="187" formatCode="0.0000000000"/>
    <numFmt numFmtId="188" formatCode="0.00000000000"/>
    <numFmt numFmtId="189" formatCode="0.000000000000"/>
    <numFmt numFmtId="190" formatCode="0.000000000"/>
  </numFmts>
  <fonts count="6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26"/>
      <name val="Verdana"/>
      <family val="2"/>
    </font>
    <font>
      <sz val="8"/>
      <name val="Arial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6"/>
      <color indexed="9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6"/>
      <color theme="0"/>
      <name val="Calibri"/>
      <family val="2"/>
    </font>
    <font>
      <b/>
      <sz val="11"/>
      <color rgb="FFFA7D00"/>
      <name val="Calibri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57" fillId="23" borderId="0">
      <alignment/>
      <protection/>
    </xf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57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4" fontId="9" fillId="0" borderId="0" xfId="46" applyNumberFormat="1" applyFont="1" applyFill="1" applyBorder="1" applyAlignment="1">
      <alignment horizontal="center" vertical="center"/>
    </xf>
    <xf numFmtId="184" fontId="9" fillId="0" borderId="0" xfId="4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4" fontId="5" fillId="0" borderId="0" xfId="46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171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4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center"/>
    </xf>
    <xf numFmtId="184" fontId="0" fillId="0" borderId="0" xfId="0" applyNumberFormat="1" applyFont="1" applyAlignment="1">
      <alignment/>
    </xf>
    <xf numFmtId="186" fontId="33" fillId="0" borderId="0" xfId="0" applyNumberFormat="1" applyFont="1" applyFill="1" applyBorder="1" applyAlignment="1">
      <alignment/>
    </xf>
    <xf numFmtId="184" fontId="33" fillId="0" borderId="0" xfId="0" applyNumberFormat="1" applyFont="1" applyFill="1" applyBorder="1" applyAlignment="1">
      <alignment horizontal="center" vertical="center"/>
    </xf>
    <xf numFmtId="44" fontId="5" fillId="33" borderId="0" xfId="46" applyNumberFormat="1" applyFont="1" applyFill="1" applyBorder="1" applyAlignment="1">
      <alignment/>
    </xf>
    <xf numFmtId="0" fontId="59" fillId="0" borderId="0" xfId="15" applyFont="1" applyFill="1" applyBorder="1" applyAlignment="1">
      <alignment/>
    </xf>
    <xf numFmtId="2" fontId="59" fillId="0" borderId="0" xfId="15" applyNumberFormat="1" applyFont="1" applyFill="1" applyBorder="1" applyAlignment="1">
      <alignment/>
    </xf>
    <xf numFmtId="171" fontId="59" fillId="0" borderId="0" xfId="15" applyNumberFormat="1" applyFont="1" applyFill="1" applyBorder="1" applyAlignment="1">
      <alignment/>
    </xf>
    <xf numFmtId="44" fontId="59" fillId="0" borderId="0" xfId="15" applyNumberFormat="1" applyFont="1" applyFill="1" applyBorder="1" applyAlignment="1">
      <alignment/>
    </xf>
    <xf numFmtId="0" fontId="59" fillId="0" borderId="0" xfId="15" applyFont="1" applyFill="1" applyBorder="1" applyAlignment="1">
      <alignment horizontal="left"/>
    </xf>
    <xf numFmtId="169" fontId="59" fillId="0" borderId="0" xfId="15" applyNumberFormat="1" applyFont="1" applyFill="1" applyBorder="1" applyAlignment="1">
      <alignment horizontal="left"/>
    </xf>
    <xf numFmtId="171" fontId="59" fillId="0" borderId="10" xfId="15" applyNumberFormat="1" applyFont="1" applyFill="1" applyBorder="1" applyAlignment="1">
      <alignment/>
    </xf>
    <xf numFmtId="44" fontId="59" fillId="0" borderId="10" xfId="15" applyNumberFormat="1" applyFont="1" applyFill="1" applyBorder="1" applyAlignment="1">
      <alignment/>
    </xf>
    <xf numFmtId="44" fontId="59" fillId="0" borderId="0" xfId="15" applyNumberFormat="1" applyFont="1" applyFill="1" applyBorder="1" applyAlignment="1">
      <alignment horizontal="center"/>
    </xf>
    <xf numFmtId="9" fontId="59" fillId="0" borderId="0" xfId="15" applyNumberFormat="1" applyFont="1" applyFill="1" applyBorder="1" applyAlignment="1">
      <alignment horizontal="left"/>
    </xf>
    <xf numFmtId="171" fontId="59" fillId="0" borderId="10" xfId="15" applyNumberFormat="1" applyFont="1" applyFill="1" applyBorder="1" applyAlignment="1">
      <alignment horizontal="center"/>
    </xf>
    <xf numFmtId="171" fontId="59" fillId="0" borderId="0" xfId="15" applyNumberFormat="1" applyFont="1" applyFill="1" applyBorder="1" applyAlignment="1">
      <alignment horizontal="center"/>
    </xf>
    <xf numFmtId="183" fontId="59" fillId="0" borderId="0" xfId="15" applyNumberFormat="1" applyFont="1" applyFill="1" applyBorder="1" applyAlignment="1">
      <alignment horizontal="left"/>
    </xf>
    <xf numFmtId="44" fontId="59" fillId="0" borderId="0" xfId="15" applyNumberFormat="1" applyFont="1" applyFill="1" applyBorder="1" applyAlignment="1">
      <alignment/>
    </xf>
    <xf numFmtId="0" fontId="60" fillId="0" borderId="0" xfId="15" applyFont="1" applyFill="1" applyBorder="1" applyAlignment="1">
      <alignment/>
    </xf>
    <xf numFmtId="171" fontId="60" fillId="0" borderId="0" xfId="15" applyNumberFormat="1" applyFont="1" applyFill="1" applyBorder="1" applyAlignment="1">
      <alignment/>
    </xf>
    <xf numFmtId="0" fontId="10" fillId="0" borderId="0" xfId="34" applyFont="1" applyAlignment="1">
      <alignment horizontal="left"/>
    </xf>
    <xf numFmtId="0" fontId="11" fillId="0" borderId="0" xfId="55" applyFont="1" applyAlignment="1">
      <alignment/>
    </xf>
    <xf numFmtId="44" fontId="11" fillId="0" borderId="0" xfId="55" applyNumberFormat="1" applyFont="1" applyAlignment="1">
      <alignment/>
    </xf>
    <xf numFmtId="2" fontId="11" fillId="0" borderId="0" xfId="55" applyNumberFormat="1" applyFont="1" applyAlignment="1">
      <alignment/>
    </xf>
    <xf numFmtId="44" fontId="11" fillId="0" borderId="0" xfId="55" applyNumberFormat="1" applyFont="1" applyBorder="1" applyAlignment="1">
      <alignment horizontal="center"/>
    </xf>
    <xf numFmtId="185" fontId="12" fillId="0" borderId="0" xfId="0" applyNumberFormat="1" applyFont="1" applyAlignment="1">
      <alignment/>
    </xf>
    <xf numFmtId="0" fontId="10" fillId="0" borderId="0" xfId="34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1" fillId="0" borderId="0" xfId="15" applyFont="1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0" xfId="57" applyFont="1" applyAlignment="1">
      <alignment horizontal="right"/>
    </xf>
    <xf numFmtId="44" fontId="48" fillId="0" borderId="0" xfId="43" applyNumberFormat="1" applyAlignment="1" applyProtection="1">
      <alignment horizontal="right"/>
      <protection/>
    </xf>
    <xf numFmtId="0" fontId="38" fillId="0" borderId="0" xfId="0" applyFont="1" applyAlignment="1">
      <alignment horizontal="right"/>
    </xf>
    <xf numFmtId="0" fontId="0" fillId="0" borderId="0" xfId="0" applyFont="1" applyAlignment="1">
      <alignment/>
    </xf>
    <xf numFmtId="0" fontId="48" fillId="0" borderId="0" xfId="43" applyAlignment="1" applyProtection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tílus 1" xfId="61"/>
    <cellStyle name="Számítás" xfId="62"/>
    <cellStyle name="Percen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5</xdr:col>
      <xdr:colOff>2305050</xdr:colOff>
      <xdr:row>13</xdr:row>
      <xdr:rowOff>9525</xdr:rowOff>
    </xdr:to>
    <xdr:pic>
      <xdr:nvPicPr>
        <xdr:cNvPr id="1" name="Kép 2" descr="spiritual_logo-page-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1550"/>
          <a:ext cx="7229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ortmegoldasok.hu/" TargetMode="External" /><Relationship Id="rId2" Type="http://schemas.openxmlformats.org/officeDocument/2006/relationships/hyperlink" Target="mailto:info@importmegoldasok.h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6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2" max="2" width="29.28125" style="0" customWidth="1"/>
    <col min="3" max="3" width="16.8515625" style="0" customWidth="1"/>
    <col min="4" max="4" width="25.00390625" style="0" customWidth="1"/>
    <col min="5" max="5" width="2.7109375" style="0" customWidth="1"/>
    <col min="6" max="6" width="34.8515625" style="3" customWidth="1"/>
    <col min="7" max="7" width="8.421875" style="0" customWidth="1"/>
  </cols>
  <sheetData>
    <row r="3" spans="2:6" ht="12.75">
      <c r="B3" s="61" t="s">
        <v>18</v>
      </c>
      <c r="D3" s="60" t="s">
        <v>15</v>
      </c>
      <c r="E3" s="60"/>
      <c r="F3" s="60"/>
    </row>
    <row r="4" spans="2:6" ht="12.75">
      <c r="B4" s="61" t="s">
        <v>19</v>
      </c>
      <c r="F4" s="58" t="s">
        <v>16</v>
      </c>
    </row>
    <row r="5" spans="2:6" ht="12.75">
      <c r="B5" s="62" t="s">
        <v>20</v>
      </c>
      <c r="F5" s="59" t="s">
        <v>17</v>
      </c>
    </row>
    <row r="6" ht="12.75">
      <c r="B6" s="57"/>
    </row>
    <row r="7" ht="12.75">
      <c r="B7" s="57"/>
    </row>
    <row r="8" ht="12.75">
      <c r="B8" s="57"/>
    </row>
    <row r="9" ht="12.75">
      <c r="B9" s="57"/>
    </row>
    <row r="10" ht="12.75"/>
    <row r="11" spans="2:6" s="4" customFormat="1" ht="32.25">
      <c r="B11" s="54" t="s">
        <v>0</v>
      </c>
      <c r="C11" s="54"/>
      <c r="D11" s="54"/>
      <c r="E11" s="54"/>
      <c r="F11" s="54"/>
    </row>
    <row r="12" spans="2:6" s="4" customFormat="1" ht="6" customHeight="1">
      <c r="B12" s="48"/>
      <c r="C12" s="48"/>
      <c r="D12" s="48"/>
      <c r="E12" s="48"/>
      <c r="F12" s="48"/>
    </row>
    <row r="13" spans="2:6" s="1" customFormat="1" ht="18">
      <c r="B13" s="49" t="s">
        <v>11</v>
      </c>
      <c r="C13" s="49"/>
      <c r="D13" s="49">
        <v>300</v>
      </c>
      <c r="E13" s="49"/>
      <c r="F13" s="50"/>
    </row>
    <row r="14" spans="2:6" s="2" customFormat="1" ht="16.5" thickBot="1">
      <c r="B14" s="49"/>
      <c r="C14" s="49"/>
      <c r="D14" s="51"/>
      <c r="E14" s="51"/>
      <c r="F14" s="52"/>
    </row>
    <row r="15" spans="2:7" ht="16.5" thickBot="1">
      <c r="B15" s="32" t="s">
        <v>1</v>
      </c>
      <c r="C15" s="32"/>
      <c r="D15" s="38">
        <v>20000</v>
      </c>
      <c r="E15" s="33"/>
      <c r="F15" s="39">
        <f>D15*D13</f>
        <v>6000000</v>
      </c>
      <c r="G15" s="7"/>
    </row>
    <row r="16" spans="2:7" ht="15.75">
      <c r="B16" s="32"/>
      <c r="C16" s="32"/>
      <c r="D16" s="34"/>
      <c r="E16" s="33"/>
      <c r="F16" s="35"/>
      <c r="G16" s="7"/>
    </row>
    <row r="17" spans="2:7" ht="19.5">
      <c r="B17" s="56" t="s">
        <v>12</v>
      </c>
      <c r="C17" s="56"/>
      <c r="D17" s="56"/>
      <c r="E17" s="56"/>
      <c r="F17" s="56"/>
      <c r="G17" s="7"/>
    </row>
    <row r="18" spans="2:7" ht="16.5" thickBot="1">
      <c r="B18" s="36"/>
      <c r="C18" s="36"/>
      <c r="D18" s="36"/>
      <c r="E18" s="36"/>
      <c r="F18" s="36"/>
      <c r="G18" s="7"/>
    </row>
    <row r="19" spans="2:7" ht="16.5" thickBot="1">
      <c r="B19" s="32" t="s">
        <v>4</v>
      </c>
      <c r="C19" s="37"/>
      <c r="D19" s="38">
        <v>200</v>
      </c>
      <c r="E19" s="32"/>
      <c r="F19" s="39">
        <f>PRODUCT(D19,D13)</f>
        <v>60000</v>
      </c>
      <c r="G19" s="7"/>
    </row>
    <row r="20" spans="2:7" ht="6" customHeight="1" thickBot="1">
      <c r="B20" s="32"/>
      <c r="C20" s="37"/>
      <c r="D20" s="34"/>
      <c r="E20" s="32"/>
      <c r="F20" s="40"/>
      <c r="G20" s="7"/>
    </row>
    <row r="21" spans="2:7" ht="16.5" thickBot="1">
      <c r="B21" s="32" t="s">
        <v>2</v>
      </c>
      <c r="C21" s="41"/>
      <c r="D21" s="38">
        <v>320</v>
      </c>
      <c r="E21" s="32"/>
      <c r="F21" s="39">
        <f>PRODUCT(D21,D13)</f>
        <v>96000</v>
      </c>
      <c r="G21" s="7"/>
    </row>
    <row r="22" spans="2:7" ht="6" customHeight="1" thickBot="1">
      <c r="B22" s="32"/>
      <c r="C22" s="41"/>
      <c r="D22" s="34"/>
      <c r="E22" s="32"/>
      <c r="F22" s="35"/>
      <c r="G22" s="7"/>
    </row>
    <row r="23" spans="2:7" ht="16.5" thickBot="1">
      <c r="B23" s="32" t="s">
        <v>14</v>
      </c>
      <c r="C23" s="36"/>
      <c r="D23" s="42">
        <v>6800</v>
      </c>
      <c r="E23" s="32"/>
      <c r="F23" s="39">
        <f>(D23*D13)</f>
        <v>2040000</v>
      </c>
      <c r="G23" s="7"/>
    </row>
    <row r="24" spans="2:7" ht="6" customHeight="1" thickBot="1">
      <c r="B24" s="32"/>
      <c r="C24" s="36"/>
      <c r="D24" s="43"/>
      <c r="E24" s="32"/>
      <c r="F24" s="40"/>
      <c r="G24" s="7"/>
    </row>
    <row r="25" spans="2:7" ht="16.5" thickBot="1">
      <c r="B25" s="32" t="s">
        <v>3</v>
      </c>
      <c r="C25" s="36"/>
      <c r="D25" s="38">
        <v>550</v>
      </c>
      <c r="E25" s="32"/>
      <c r="F25" s="39">
        <f>PRODUCT(D25,D13,)</f>
        <v>165000</v>
      </c>
      <c r="G25" s="28" t="s">
        <v>6</v>
      </c>
    </row>
    <row r="26" spans="2:7" ht="6" customHeight="1" thickBot="1">
      <c r="B26" s="32"/>
      <c r="C26" s="36"/>
      <c r="D26" s="34"/>
      <c r="E26" s="32"/>
      <c r="F26" s="35"/>
      <c r="G26" s="28"/>
    </row>
    <row r="27" spans="2:7" ht="16.5" thickBot="1">
      <c r="B27" s="32" t="s">
        <v>8</v>
      </c>
      <c r="C27" s="44">
        <v>0.00035</v>
      </c>
      <c r="D27" s="38">
        <f>PRODUCT(D15,0.0035)</f>
        <v>70</v>
      </c>
      <c r="E27" s="32"/>
      <c r="F27" s="39">
        <f>PRODUCT(D27,D13)</f>
        <v>21000</v>
      </c>
      <c r="G27" s="7"/>
    </row>
    <row r="28" spans="2:7" ht="6" customHeight="1" thickBot="1">
      <c r="B28" s="32"/>
      <c r="C28" s="44"/>
      <c r="D28" s="34"/>
      <c r="E28" s="32"/>
      <c r="F28" s="35"/>
      <c r="G28" s="7"/>
    </row>
    <row r="29" spans="2:7" ht="16.5" thickBot="1">
      <c r="B29" s="32" t="s">
        <v>7</v>
      </c>
      <c r="C29" s="37">
        <v>0.038</v>
      </c>
      <c r="D29" s="38">
        <f>(D15+D21+D25+D23)*3.8%</f>
        <v>1051.46</v>
      </c>
      <c r="E29" s="33"/>
      <c r="F29" s="39">
        <f>PRODUCT(D29,D13)</f>
        <v>315438</v>
      </c>
      <c r="G29" s="7"/>
    </row>
    <row r="30" spans="2:7" ht="6" customHeight="1" thickBot="1">
      <c r="B30" s="32"/>
      <c r="C30" s="37"/>
      <c r="D30" s="34"/>
      <c r="E30" s="33"/>
      <c r="F30" s="35"/>
      <c r="G30" s="7"/>
    </row>
    <row r="31" spans="2:7" ht="16.5" thickBot="1">
      <c r="B31" s="32" t="s">
        <v>5</v>
      </c>
      <c r="C31" s="36"/>
      <c r="D31" s="38">
        <v>120</v>
      </c>
      <c r="E31" s="32"/>
      <c r="F31" s="39">
        <f>PRODUCT(D31,D13)</f>
        <v>36000</v>
      </c>
      <c r="G31" s="7"/>
    </row>
    <row r="32" spans="2:7" ht="6" customHeight="1" thickBot="1">
      <c r="B32" s="32"/>
      <c r="C32" s="36"/>
      <c r="D32" s="34"/>
      <c r="E32" s="32"/>
      <c r="F32" s="45"/>
      <c r="G32" s="7"/>
    </row>
    <row r="33" spans="2:7" ht="16.5" thickBot="1">
      <c r="B33" s="32" t="s">
        <v>10</v>
      </c>
      <c r="C33" s="41">
        <v>0.1</v>
      </c>
      <c r="D33" s="38">
        <f>(D15+D19+D21+D23+D25+D27+D29+D31)*0.1</f>
        <v>2911.146</v>
      </c>
      <c r="E33" s="32"/>
      <c r="F33" s="39">
        <f>PRODUCT(D33*D13)</f>
        <v>873343.8</v>
      </c>
      <c r="G33" s="7"/>
    </row>
    <row r="34" spans="2:7" ht="6" customHeight="1" thickBot="1">
      <c r="B34" s="32"/>
      <c r="C34" s="41"/>
      <c r="D34" s="34"/>
      <c r="E34" s="32"/>
      <c r="F34" s="45"/>
      <c r="G34" s="7"/>
    </row>
    <row r="35" spans="2:7" ht="16.5" thickBot="1">
      <c r="B35" s="32" t="s">
        <v>9</v>
      </c>
      <c r="C35" s="36"/>
      <c r="D35" s="38">
        <v>0</v>
      </c>
      <c r="E35" s="32"/>
      <c r="F35" s="39">
        <v>0</v>
      </c>
      <c r="G35" s="53">
        <f>D37/D15</f>
        <v>1.6011303</v>
      </c>
    </row>
    <row r="36" spans="2:7" ht="6" customHeight="1">
      <c r="B36" s="32"/>
      <c r="C36" s="36"/>
      <c r="D36" s="34"/>
      <c r="E36" s="32"/>
      <c r="F36" s="40"/>
      <c r="G36" s="7"/>
    </row>
    <row r="37" spans="2:7" ht="20.25">
      <c r="B37" s="46" t="s">
        <v>13</v>
      </c>
      <c r="C37" s="46"/>
      <c r="D37" s="47">
        <f>SUM(D15:D36)</f>
        <v>32022.606</v>
      </c>
      <c r="E37" s="46"/>
      <c r="F37" s="31">
        <f>SUM(F15:F35)</f>
        <v>9606781.8</v>
      </c>
      <c r="G37" s="8"/>
    </row>
    <row r="38" spans="2:7" ht="20.25">
      <c r="B38" s="6"/>
      <c r="C38" s="6"/>
      <c r="D38" s="55"/>
      <c r="E38" s="55"/>
      <c r="F38" s="20"/>
      <c r="G38" s="5"/>
    </row>
    <row r="39" spans="2:7" ht="20.25">
      <c r="B39" s="6"/>
      <c r="C39" s="6"/>
      <c r="D39" s="6"/>
      <c r="E39" s="6"/>
      <c r="F39" s="20"/>
      <c r="G39" s="5"/>
    </row>
    <row r="40" spans="2:7" ht="20.25">
      <c r="B40" s="26"/>
      <c r="C40" s="29"/>
      <c r="D40" s="21"/>
      <c r="E40" s="6"/>
      <c r="F40" s="20"/>
      <c r="G40" s="5"/>
    </row>
    <row r="41" spans="2:7" ht="20.25">
      <c r="B41" s="26"/>
      <c r="C41" s="26"/>
      <c r="D41" s="21"/>
      <c r="E41" s="6"/>
      <c r="F41" s="20"/>
      <c r="G41" s="5"/>
    </row>
    <row r="42" spans="2:7" ht="20.25">
      <c r="B42" s="27"/>
      <c r="C42" s="25"/>
      <c r="D42" s="21"/>
      <c r="E42" s="6"/>
      <c r="F42" s="20"/>
      <c r="G42" s="5"/>
    </row>
    <row r="43" spans="2:7" ht="12.75" customHeight="1">
      <c r="B43" s="22"/>
      <c r="C43" s="30"/>
      <c r="D43" s="24"/>
      <c r="E43" s="15"/>
      <c r="F43" s="16"/>
      <c r="G43" s="5"/>
    </row>
    <row r="44" spans="2:7" ht="12.75" customHeight="1">
      <c r="B44" s="22"/>
      <c r="C44" s="23"/>
      <c r="D44" s="24"/>
      <c r="E44" s="15"/>
      <c r="F44" s="16"/>
      <c r="G44" s="5"/>
    </row>
    <row r="45" spans="2:7" ht="12.75" customHeight="1">
      <c r="B45" s="18"/>
      <c r="C45" s="13"/>
      <c r="D45" s="9"/>
      <c r="E45" s="11"/>
      <c r="F45" s="17"/>
      <c r="G45" s="5"/>
    </row>
    <row r="46" spans="2:6" ht="12.75">
      <c r="B46" s="19"/>
      <c r="C46" s="14"/>
      <c r="D46" s="10"/>
      <c r="E46" s="12"/>
      <c r="F46" s="17"/>
    </row>
  </sheetData>
  <sheetProtection/>
  <mergeCells count="5">
    <mergeCell ref="B11:F11"/>
    <mergeCell ref="D38:E38"/>
    <mergeCell ref="B17:F17"/>
    <mergeCell ref="B6:B9"/>
    <mergeCell ref="D3:F3"/>
  </mergeCells>
  <conditionalFormatting sqref="F37:F46">
    <cfRule type="duplicateValues" priority="7" dxfId="0" stopIfTrue="1">
      <formula>AND(COUNTIF($F$37:$F$46,F37)&gt;1,NOT(ISBLANK(F37)))</formula>
    </cfRule>
  </conditionalFormatting>
  <hyperlinks>
    <hyperlink ref="F5" r:id="rId1" display="www.importmegoldasok.hu"/>
    <hyperlink ref="B5" r:id="rId2" display="info@importmegoldasok.h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Konyecski Imre</dc:creator>
  <cp:keywords/>
  <dc:description/>
  <cp:lastModifiedBy>Konyecski Imre</cp:lastModifiedBy>
  <cp:lastPrinted>2021-02-23T17:21:16Z</cp:lastPrinted>
  <dcterms:created xsi:type="dcterms:W3CDTF">2006-11-10T07:59:49Z</dcterms:created>
  <dcterms:modified xsi:type="dcterms:W3CDTF">2021-02-23T18:23:35Z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